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os\Mis_Documentos\2015\Fly\Varios\Web_Docente\excel\"/>
    </mc:Choice>
  </mc:AlternateContent>
  <bookViews>
    <workbookView xWindow="360" yWindow="15" windowWidth="11340" windowHeight="6540"/>
  </bookViews>
  <sheets>
    <sheet name="CI SM" sheetId="41" r:id="rId1"/>
    <sheet name="GRAFICA" sheetId="43" r:id="rId2"/>
    <sheet name="Sheet3" sheetId="3" r:id="rId3"/>
  </sheets>
  <definedNames>
    <definedName name="CLASES">#REF!</definedName>
    <definedName name="CLASES1">#REF!</definedName>
    <definedName name="datos">'CI SM'!#REF!</definedName>
    <definedName name="_xlnm.Print_Titles" localSheetId="0">'CI SM'!$6:$17</definedName>
  </definedNames>
  <calcPr calcId="152511" fullCalcOnLoad="1"/>
</workbook>
</file>

<file path=xl/calcChain.xml><?xml version="1.0" encoding="utf-8"?>
<calcChain xmlns="http://schemas.openxmlformats.org/spreadsheetml/2006/main">
  <c r="C20" i="41" l="1"/>
  <c r="D20" i="41" s="1"/>
  <c r="E20" i="41" s="1"/>
  <c r="C21" i="41"/>
  <c r="D21" i="41" s="1"/>
  <c r="E21" i="41" s="1"/>
  <c r="C22" i="41"/>
  <c r="D22" i="41" s="1"/>
  <c r="E22" i="41" s="1"/>
  <c r="C23" i="41"/>
  <c r="D23" i="41" s="1"/>
  <c r="E23" i="41" s="1"/>
  <c r="F23" i="41" s="1"/>
  <c r="H23" i="41" s="1"/>
  <c r="C24" i="41"/>
  <c r="D24" i="41" s="1"/>
  <c r="E24" i="41" s="1"/>
  <c r="C25" i="41"/>
  <c r="D25" i="41" s="1"/>
  <c r="E25" i="41" s="1"/>
  <c r="C26" i="41"/>
  <c r="D26" i="41" s="1"/>
  <c r="E26" i="41" s="1"/>
  <c r="C27" i="41"/>
  <c r="D27" i="41" s="1"/>
  <c r="E27" i="41" s="1"/>
  <c r="C28" i="41"/>
  <c r="D28" i="41" s="1"/>
  <c r="E28" i="41" s="1"/>
  <c r="C29" i="41"/>
  <c r="D29" i="41" s="1"/>
  <c r="E29" i="41" s="1"/>
  <c r="C30" i="41"/>
  <c r="D30" i="41" s="1"/>
  <c r="E30" i="41" s="1"/>
  <c r="C31" i="41"/>
  <c r="D31" i="41" s="1"/>
  <c r="E31" i="41" s="1"/>
  <c r="F31" i="41" s="1"/>
  <c r="H31" i="41" s="1"/>
  <c r="C32" i="41"/>
  <c r="D32" i="41" s="1"/>
  <c r="E32" i="41" s="1"/>
  <c r="C33" i="41"/>
  <c r="D33" i="41" s="1"/>
  <c r="E33" i="41" s="1"/>
  <c r="C34" i="41"/>
  <c r="D34" i="41" s="1"/>
  <c r="E34" i="41" s="1"/>
  <c r="C35" i="41"/>
  <c r="D35" i="41" s="1"/>
  <c r="E35" i="41" s="1"/>
  <c r="C36" i="41"/>
  <c r="D36" i="41" s="1"/>
  <c r="E36" i="41" s="1"/>
  <c r="C37" i="41"/>
  <c r="D37" i="41" s="1"/>
  <c r="E37" i="41" s="1"/>
  <c r="C38" i="41"/>
  <c r="D38" i="41" s="1"/>
  <c r="E38" i="41" s="1"/>
  <c r="C39" i="41"/>
  <c r="D39" i="41" s="1"/>
  <c r="E39" i="41" s="1"/>
  <c r="F39" i="41" s="1"/>
  <c r="H39" i="41" s="1"/>
  <c r="C40" i="41"/>
  <c r="D40" i="41" s="1"/>
  <c r="E40" i="41" s="1"/>
  <c r="C41" i="41"/>
  <c r="D41" i="41" s="1"/>
  <c r="E41" i="41" s="1"/>
  <c r="C42" i="41"/>
  <c r="D42" i="41" s="1"/>
  <c r="E42" i="41" s="1"/>
  <c r="C43" i="41"/>
  <c r="D43" i="41" s="1"/>
  <c r="E43" i="41" s="1"/>
  <c r="C44" i="41"/>
  <c r="D44" i="41" s="1"/>
  <c r="E44" i="41" s="1"/>
  <c r="C45" i="41"/>
  <c r="D45" i="41" s="1"/>
  <c r="E45" i="41" s="1"/>
  <c r="C46" i="41"/>
  <c r="D46" i="41" s="1"/>
  <c r="E46" i="41" s="1"/>
  <c r="C47" i="41"/>
  <c r="D47" i="41" s="1"/>
  <c r="E47" i="41" s="1"/>
  <c r="F47" i="41" s="1"/>
  <c r="H47" i="41" s="1"/>
  <c r="C48" i="41"/>
  <c r="D48" i="41" s="1"/>
  <c r="E48" i="41" s="1"/>
  <c r="C49" i="41"/>
  <c r="D49" i="41" s="1"/>
  <c r="E49" i="41" s="1"/>
  <c r="C19" i="41"/>
  <c r="D19" i="41" s="1"/>
  <c r="E19" i="41" s="1"/>
  <c r="D8" i="41"/>
  <c r="F20" i="41" s="1"/>
  <c r="H20" i="41" s="1"/>
  <c r="E13" i="41"/>
  <c r="G20" i="41"/>
  <c r="G21" i="41"/>
  <c r="G22" i="41"/>
  <c r="G23" i="41"/>
  <c r="G24" i="41"/>
  <c r="G25" i="41"/>
  <c r="G26" i="41"/>
  <c r="G27" i="41"/>
  <c r="G28" i="41"/>
  <c r="G29" i="41"/>
  <c r="G30" i="41"/>
  <c r="G31" i="41"/>
  <c r="G32" i="41"/>
  <c r="G33" i="41"/>
  <c r="G34" i="41"/>
  <c r="G35" i="41"/>
  <c r="G36" i="41"/>
  <c r="G37" i="41"/>
  <c r="G38" i="41"/>
  <c r="G39" i="41"/>
  <c r="G40" i="41"/>
  <c r="G41" i="41"/>
  <c r="G42" i="41"/>
  <c r="G43" i="41"/>
  <c r="G44" i="41"/>
  <c r="G45" i="41"/>
  <c r="G46" i="41"/>
  <c r="G47" i="41"/>
  <c r="G48" i="41"/>
  <c r="G49" i="41"/>
  <c r="G19" i="41"/>
  <c r="D1" i="41"/>
  <c r="F43" i="41" l="1"/>
  <c r="H43" i="41" s="1"/>
  <c r="F35" i="41"/>
  <c r="H35" i="41" s="1"/>
  <c r="F27" i="41"/>
  <c r="H27" i="41" s="1"/>
  <c r="B9" i="41"/>
  <c r="F9" i="41" s="1"/>
  <c r="F19" i="41"/>
  <c r="H19" i="41" s="1"/>
  <c r="F42" i="41"/>
  <c r="H42" i="41" s="1"/>
  <c r="F34" i="41"/>
  <c r="H34" i="41" s="1"/>
  <c r="F26" i="41"/>
  <c r="H26" i="41" s="1"/>
  <c r="D10" i="41"/>
  <c r="F10" i="41" s="1"/>
  <c r="F49" i="41"/>
  <c r="H49" i="41" s="1"/>
  <c r="F41" i="41"/>
  <c r="H41" i="41" s="1"/>
  <c r="F33" i="41"/>
  <c r="H33" i="41" s="1"/>
  <c r="F25" i="41"/>
  <c r="H25" i="41" s="1"/>
  <c r="F48" i="41"/>
  <c r="H48" i="41" s="1"/>
  <c r="F40" i="41"/>
  <c r="H40" i="41" s="1"/>
  <c r="F32" i="41"/>
  <c r="H32" i="41" s="1"/>
  <c r="F24" i="41"/>
  <c r="H24" i="41" s="1"/>
  <c r="F46" i="41"/>
  <c r="H46" i="41" s="1"/>
  <c r="F38" i="41"/>
  <c r="H38" i="41" s="1"/>
  <c r="F30" i="41"/>
  <c r="H30" i="41" s="1"/>
  <c r="F22" i="41"/>
  <c r="H22" i="41" s="1"/>
  <c r="F45" i="41"/>
  <c r="H45" i="41" s="1"/>
  <c r="F37" i="41"/>
  <c r="H37" i="41" s="1"/>
  <c r="F29" i="41"/>
  <c r="H29" i="41" s="1"/>
  <c r="F21" i="41"/>
  <c r="H21" i="41" s="1"/>
  <c r="F44" i="41"/>
  <c r="H44" i="41" s="1"/>
  <c r="F36" i="41"/>
  <c r="H36" i="41" s="1"/>
  <c r="F28" i="41"/>
  <c r="H28" i="41" s="1"/>
  <c r="D13" i="41" l="1"/>
  <c r="F13" i="41" s="1"/>
</calcChain>
</file>

<file path=xl/sharedStrings.xml><?xml version="1.0" encoding="utf-8"?>
<sst xmlns="http://schemas.openxmlformats.org/spreadsheetml/2006/main" count="41" uniqueCount="40">
  <si>
    <t>PROYECTO:</t>
  </si>
  <si>
    <t>LOCALIZACION:</t>
  </si>
  <si>
    <t>DESCRIPCION DEL SUELO:</t>
  </si>
  <si>
    <t>COMPRESION INCONFINADA</t>
  </si>
  <si>
    <t>DATOS DE LA MUESTRA</t>
  </si>
  <si>
    <t>DIAMETRO (cm)</t>
  </si>
  <si>
    <t>ALTURA INICIAL (mm)</t>
  </si>
  <si>
    <t>MUESTRA No</t>
  </si>
  <si>
    <t>Profundidad (m)</t>
  </si>
  <si>
    <t>Lectura Deform.</t>
  </si>
  <si>
    <t>Def. Carga</t>
  </si>
  <si>
    <t>Deformación Muestra</t>
  </si>
  <si>
    <t>Def. Unitaria</t>
  </si>
  <si>
    <t>Area CF</t>
  </si>
  <si>
    <t>Area Corregida (A')</t>
  </si>
  <si>
    <t>Esfuerzo sobre</t>
  </si>
  <si>
    <t>la Muestra</t>
  </si>
  <si>
    <t>(*10^-2)</t>
  </si>
  <si>
    <t>1-e</t>
  </si>
  <si>
    <r>
      <t>D</t>
    </r>
    <r>
      <rPr>
        <b/>
        <i/>
        <sz val="10"/>
        <rFont val="Arial"/>
        <family val="2"/>
      </rPr>
      <t>L (mm)</t>
    </r>
  </si>
  <si>
    <r>
      <t>(</t>
    </r>
    <r>
      <rPr>
        <b/>
        <i/>
        <sz val="10"/>
        <rFont val="Symbol"/>
        <family val="1"/>
        <charset val="2"/>
      </rPr>
      <t>D</t>
    </r>
    <r>
      <rPr>
        <b/>
        <i/>
        <sz val="10"/>
        <rFont val="Arial"/>
        <family val="2"/>
      </rPr>
      <t>L/Lo) *10</t>
    </r>
    <r>
      <rPr>
        <b/>
        <i/>
        <vertAlign val="superscript"/>
        <sz val="10"/>
        <rFont val="Arial"/>
        <family val="2"/>
      </rPr>
      <t>-2</t>
    </r>
  </si>
  <si>
    <r>
      <t>(cm</t>
    </r>
    <r>
      <rPr>
        <b/>
        <i/>
        <vertAlign val="superscript"/>
        <sz val="10"/>
        <rFont val="Arial"/>
        <family val="2"/>
      </rPr>
      <t>2</t>
    </r>
    <r>
      <rPr>
        <b/>
        <i/>
        <sz val="10"/>
        <rFont val="Arial"/>
        <family val="2"/>
      </rPr>
      <t>)</t>
    </r>
  </si>
  <si>
    <t>APIQUE No</t>
  </si>
  <si>
    <t>(Kg)</t>
  </si>
  <si>
    <r>
      <t>(Kg/cm</t>
    </r>
    <r>
      <rPr>
        <b/>
        <i/>
        <vertAlign val="superscript"/>
        <sz val="10"/>
        <rFont val="Arial"/>
        <family val="2"/>
      </rPr>
      <t>2</t>
    </r>
    <r>
      <rPr>
        <b/>
        <i/>
        <sz val="10"/>
        <rFont val="Arial"/>
        <family val="2"/>
      </rPr>
      <t>)</t>
    </r>
  </si>
  <si>
    <t>PESO HUMEDO (grs)</t>
  </si>
  <si>
    <r>
      <t>P. UNIT HUM (gr/cm</t>
    </r>
    <r>
      <rPr>
        <b/>
        <i/>
        <vertAlign val="superscript"/>
        <sz val="9"/>
        <rFont val="Arial"/>
        <family val="2"/>
      </rPr>
      <t>3</t>
    </r>
    <r>
      <rPr>
        <b/>
        <i/>
        <sz val="9"/>
        <rFont val="Arial"/>
        <family val="2"/>
      </rPr>
      <t>)</t>
    </r>
  </si>
  <si>
    <r>
      <t>AREA INIC. (cm</t>
    </r>
    <r>
      <rPr>
        <b/>
        <i/>
        <vertAlign val="superscript"/>
        <sz val="9"/>
        <rFont val="Arial"/>
        <family val="2"/>
      </rPr>
      <t>2</t>
    </r>
    <r>
      <rPr>
        <b/>
        <i/>
        <sz val="9"/>
        <rFont val="Arial"/>
        <family val="2"/>
      </rPr>
      <t>)</t>
    </r>
  </si>
  <si>
    <r>
      <t>VOLUMEN (cm</t>
    </r>
    <r>
      <rPr>
        <b/>
        <i/>
        <vertAlign val="superscript"/>
        <sz val="9"/>
        <rFont val="Arial"/>
        <family val="2"/>
      </rPr>
      <t>3</t>
    </r>
    <r>
      <rPr>
        <b/>
        <i/>
        <sz val="9"/>
        <rFont val="Arial"/>
        <family val="2"/>
      </rPr>
      <t>)</t>
    </r>
  </si>
  <si>
    <t>DESLIZAMIENTO BARRIO ALAMOS</t>
  </si>
  <si>
    <t>SALIDA SOCORRO - SANGIL</t>
  </si>
  <si>
    <t>Arcilla franca color café claro, muy húmeda y plástica, con poca presencia de material</t>
  </si>
  <si>
    <t>detrítico presenta lentes arcillosos grisáceos y marrones a diferentes profundidades</t>
  </si>
  <si>
    <t>ALTURA FINAL (mm)</t>
  </si>
  <si>
    <t>PESO SECO (grs)</t>
  </si>
  <si>
    <t>Clasificación de la Muestra como Arcillosa?</t>
  </si>
  <si>
    <t>ESFUERZO MAXIMO (Kg/cm2):</t>
  </si>
  <si>
    <r>
      <t>P. UNIT SECO (gr/cm</t>
    </r>
    <r>
      <rPr>
        <b/>
        <i/>
        <vertAlign val="superscript"/>
        <sz val="9"/>
        <rFont val="Arial"/>
        <family val="2"/>
      </rPr>
      <t>3</t>
    </r>
    <r>
      <rPr>
        <b/>
        <i/>
        <sz val="9"/>
        <rFont val="Arial"/>
        <family val="2"/>
      </rPr>
      <t>)</t>
    </r>
  </si>
  <si>
    <t>Carga Total sobre la Muestra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</si>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</sst>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208" formatCode="0.000"/>
    <numFmt numFmtId="209" formatCode="0.0000"/>
  </numFmts>
  <fonts count="17" x14ac:knownFonts="1">
    <font>
      <sz val="10"/>
      <name val="Arial"/>
    </font>
    <font>
      <b/>
      <i/>
      <sz val="14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vertAlign val="superscript"/>
      <sz val="10"/>
      <name val="Arial"/>
      <family val="2"/>
    </font>
    <font>
      <b/>
      <i/>
      <sz val="16"/>
      <name val="Arial"/>
      <family val="2"/>
    </font>
    <font>
      <b/>
      <i/>
      <sz val="10"/>
      <name val="Arial"/>
      <family val="2"/>
    </font>
    <font>
      <b/>
      <i/>
      <sz val="12"/>
      <name val="Symbol"/>
      <family val="1"/>
      <charset val="2"/>
    </font>
    <font>
      <b/>
      <i/>
      <sz val="10"/>
      <name val="Symbol"/>
      <family val="1"/>
      <charset val="2"/>
    </font>
    <font>
      <b/>
      <i/>
      <sz val="9"/>
      <name val="Arial"/>
      <family val="2"/>
    </font>
    <font>
      <b/>
      <i/>
      <vertAlign val="superscript"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Calibri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Border="1"/>
    <xf numFmtId="0" fontId="5" fillId="0" borderId="0" xfId="0" applyFont="1"/>
    <xf numFmtId="0" fontId="5" fillId="2" borderId="0" xfId="0" applyFont="1" applyFill="1"/>
    <xf numFmtId="0" fontId="7" fillId="0" borderId="0" xfId="0" applyFont="1"/>
    <xf numFmtId="0" fontId="1" fillId="2" borderId="0" xfId="0" applyFont="1" applyFill="1"/>
    <xf numFmtId="0" fontId="2" fillId="2" borderId="0" xfId="0" applyFont="1" applyFill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4" fillId="0" borderId="0" xfId="0" applyNumberFormat="1" applyFont="1"/>
    <xf numFmtId="209" fontId="4" fillId="0" borderId="0" xfId="0" applyNumberFormat="1" applyFont="1" applyProtection="1">
      <protection locked="0"/>
    </xf>
    <xf numFmtId="0" fontId="4" fillId="0" borderId="7" xfId="0" applyFont="1" applyBorder="1"/>
    <xf numFmtId="209" fontId="4" fillId="0" borderId="7" xfId="0" applyNumberFormat="1" applyFont="1" applyBorder="1" applyProtection="1">
      <protection locked="0"/>
    </xf>
    <xf numFmtId="0" fontId="4" fillId="0" borderId="0" xfId="0" applyFont="1" applyBorder="1"/>
    <xf numFmtId="209" fontId="4" fillId="0" borderId="0" xfId="0" applyNumberFormat="1" applyFont="1" applyBorder="1" applyProtection="1">
      <protection locked="0"/>
    </xf>
    <xf numFmtId="2" fontId="4" fillId="0" borderId="7" xfId="0" applyNumberFormat="1" applyFont="1" applyBorder="1"/>
    <xf numFmtId="208" fontId="4" fillId="0" borderId="8" xfId="0" applyNumberFormat="1" applyFont="1" applyBorder="1" applyAlignment="1">
      <alignment horizontal="right"/>
    </xf>
    <xf numFmtId="0" fontId="11" fillId="3" borderId="9" xfId="0" applyFont="1" applyFill="1" applyBorder="1"/>
    <xf numFmtId="0" fontId="4" fillId="0" borderId="0" xfId="0" applyFont="1" applyFill="1" applyBorder="1"/>
    <xf numFmtId="0" fontId="16" fillId="0" borderId="0" xfId="0" applyFont="1"/>
    <xf numFmtId="1" fontId="13" fillId="0" borderId="8" xfId="0" applyNumberFormat="1" applyFont="1" applyBorder="1"/>
    <xf numFmtId="1" fontId="4" fillId="0" borderId="8" xfId="0" applyNumberFormat="1" applyFont="1" applyBorder="1"/>
    <xf numFmtId="0" fontId="11" fillId="0" borderId="0" xfId="0" applyFont="1" applyFill="1" applyBorder="1"/>
    <xf numFmtId="1" fontId="13" fillId="0" borderId="0" xfId="0" applyNumberFormat="1" applyFont="1" applyFill="1" applyBorder="1"/>
    <xf numFmtId="1" fontId="4" fillId="0" borderId="0" xfId="0" applyNumberFormat="1" applyFont="1" applyFill="1" applyBorder="1"/>
    <xf numFmtId="208" fontId="4" fillId="0" borderId="0" xfId="0" applyNumberFormat="1" applyFont="1" applyFill="1" applyBorder="1" applyAlignment="1">
      <alignment horizontal="right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1" fontId="14" fillId="0" borderId="12" xfId="0" applyNumberFormat="1" applyFont="1" applyBorder="1" applyAlignment="1">
      <alignment horizontal="center" vertical="center"/>
    </xf>
    <xf numFmtId="209" fontId="4" fillId="0" borderId="11" xfId="0" applyNumberFormat="1" applyFont="1" applyBorder="1" applyAlignment="1">
      <alignment vertical="center"/>
    </xf>
    <xf numFmtId="0" fontId="11" fillId="4" borderId="9" xfId="0" applyFont="1" applyFill="1" applyBorder="1"/>
    <xf numFmtId="0" fontId="8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GRAFICA DE ESFUERZO Vs DEFORMACION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977482088024568E-2"/>
          <c:y val="0.10031347962382445"/>
          <c:w val="0.87410440122824973"/>
          <c:h val="0.7836990595611285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'CI SM'!$D$1</c:f>
              <c:strCache>
                <c:ptCount val="1"/>
                <c:pt idx="0">
                  <c:v>COMPRESION INCONFINADA - APIQUE No : 3 - MUESTRA No : 1</c:v>
                </c:pt>
              </c:strCache>
            </c:strRef>
          </c:tx>
          <c:xVal>
            <c:numRef>
              <c:f>'CI SM'!$A$19:$A$53</c:f>
              <c:numCache>
                <c:formatCode>General</c:formatCode>
                <c:ptCount val="3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250</c:v>
                </c:pt>
                <c:pt idx="12">
                  <c:v>300</c:v>
                </c:pt>
                <c:pt idx="13">
                  <c:v>350</c:v>
                </c:pt>
                <c:pt idx="14">
                  <c:v>400</c:v>
                </c:pt>
                <c:pt idx="15">
                  <c:v>450</c:v>
                </c:pt>
                <c:pt idx="16">
                  <c:v>500</c:v>
                </c:pt>
                <c:pt idx="17">
                  <c:v>550</c:v>
                </c:pt>
                <c:pt idx="18">
                  <c:v>600</c:v>
                </c:pt>
                <c:pt idx="19">
                  <c:v>650</c:v>
                </c:pt>
                <c:pt idx="20">
                  <c:v>700</c:v>
                </c:pt>
                <c:pt idx="21">
                  <c:v>750</c:v>
                </c:pt>
                <c:pt idx="22">
                  <c:v>800</c:v>
                </c:pt>
                <c:pt idx="23">
                  <c:v>850</c:v>
                </c:pt>
                <c:pt idx="24">
                  <c:v>900</c:v>
                </c:pt>
                <c:pt idx="25">
                  <c:v>950</c:v>
                </c:pt>
                <c:pt idx="26">
                  <c:v>1000</c:v>
                </c:pt>
                <c:pt idx="27">
                  <c:v>1050</c:v>
                </c:pt>
                <c:pt idx="28">
                  <c:v>1100</c:v>
                </c:pt>
                <c:pt idx="29">
                  <c:v>1150</c:v>
                </c:pt>
                <c:pt idx="30">
                  <c:v>1200</c:v>
                </c:pt>
              </c:numCache>
            </c:numRef>
          </c:xVal>
          <c:yVal>
            <c:numRef>
              <c:f>'CI SM'!$H$19:$H$53</c:f>
              <c:numCache>
                <c:formatCode>0.0000</c:formatCode>
                <c:ptCount val="35"/>
                <c:pt idx="0">
                  <c:v>0</c:v>
                </c:pt>
                <c:pt idx="1">
                  <c:v>2.4517601675850601E-2</c:v>
                </c:pt>
                <c:pt idx="2">
                  <c:v>3.0667509875823094E-2</c:v>
                </c:pt>
                <c:pt idx="3">
                  <c:v>3.5564847829546789E-2</c:v>
                </c:pt>
                <c:pt idx="4">
                  <c:v>3.9215354400650076E-2</c:v>
                </c:pt>
                <c:pt idx="5">
                  <c:v>4.1624570844955668E-2</c:v>
                </c:pt>
                <c:pt idx="6">
                  <c:v>4.6484885235072257E-2</c:v>
                </c:pt>
                <c:pt idx="7">
                  <c:v>5.0103914172425969E-2</c:v>
                </c:pt>
                <c:pt idx="8">
                  <c:v>5.3712455239231328E-2</c:v>
                </c:pt>
                <c:pt idx="9">
                  <c:v>5.7310510772505749E-2</c:v>
                </c:pt>
                <c:pt idx="10">
                  <c:v>6.2119593158277246E-2</c:v>
                </c:pt>
                <c:pt idx="11">
                  <c:v>6.7995688769270438E-2</c:v>
                </c:pt>
                <c:pt idx="12">
                  <c:v>7.1403628722282189E-2</c:v>
                </c:pt>
                <c:pt idx="13">
                  <c:v>7.7202921501881364E-2</c:v>
                </c:pt>
                <c:pt idx="14">
                  <c:v>8.4163193824348059E-2</c:v>
                </c:pt>
                <c:pt idx="15">
                  <c:v>8.8673054053101455E-2</c:v>
                </c:pt>
                <c:pt idx="16">
                  <c:v>9.314893366398741E-2</c:v>
                </c:pt>
                <c:pt idx="17">
                  <c:v>9.5209411817812839E-2</c:v>
                </c:pt>
                <c:pt idx="18">
                  <c:v>9.7253158465743936E-2</c:v>
                </c:pt>
                <c:pt idx="19">
                  <c:v>9.8097856098139161E-2</c:v>
                </c:pt>
                <c:pt idx="20">
                  <c:v>0.10011239088195818</c:v>
                </c:pt>
                <c:pt idx="21">
                  <c:v>0.10328403534103103</c:v>
                </c:pt>
                <c:pt idx="22">
                  <c:v>0.10292163521702744</c:v>
                </c:pt>
                <c:pt idx="23">
                  <c:v>0.10139363826975166</c:v>
                </c:pt>
                <c:pt idx="24">
                  <c:v>9.9873817733734604E-2</c:v>
                </c:pt>
                <c:pt idx="25">
                  <c:v>9.8362174258147722E-2</c:v>
                </c:pt>
                <c:pt idx="26">
                  <c:v>9.5705225461599194E-2</c:v>
                </c:pt>
                <c:pt idx="27">
                  <c:v>9.191496850231759E-2</c:v>
                </c:pt>
                <c:pt idx="28">
                  <c:v>8.5857500143691826E-2</c:v>
                </c:pt>
                <c:pt idx="29">
                  <c:v>8.212348915863095E-2</c:v>
                </c:pt>
                <c:pt idx="30">
                  <c:v>7.9551511970959124E-2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699304"/>
        <c:axId val="214698128"/>
      </c:scatterChart>
      <c:valAx>
        <c:axId val="214699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/>
                  <a:t>DEFORMACION (mm *10E-3)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4698128"/>
        <c:crosses val="autoZero"/>
        <c:crossBetween val="midCat"/>
      </c:valAx>
      <c:valAx>
        <c:axId val="214698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/>
                  <a:t>ESFUERZO (Kg/cm^2)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4699304"/>
        <c:crosses val="autoZero"/>
        <c:crossBetween val="midCat"/>
      </c:valAx>
    </c:plotArea>
    <c:legend>
      <c:legendPos val="r"/>
      <c:layout>
        <c:manualLayout>
          <c:xMode val="edge"/>
          <c:yMode val="edge"/>
          <c:wMode val="edge"/>
          <c:hMode val="edge"/>
          <c:x val="0.67249032429373057"/>
          <c:y val="0.52508356358132502"/>
          <c:w val="0.99121790733665194"/>
          <c:h val="0.5860823905943224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4" workbookViewId="0"/>
  </sheetViews>
  <pageMargins left="0.7" right="0.7" top="0.75" bottom="0.75" header="0.3" footer="0.3"/>
  <pageSetup orientation="landscape" horizontalDpi="3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"/>
  <sheetViews>
    <sheetView tabSelected="1" zoomScale="110" zoomScaleNormal="110" workbookViewId="0">
      <selection activeCell="F13" sqref="F13"/>
    </sheetView>
  </sheetViews>
  <sheetFormatPr baseColWidth="10" defaultRowHeight="12.75" x14ac:dyDescent="0.2"/>
  <cols>
    <col min="1" max="1" width="15.85546875" customWidth="1"/>
    <col min="2" max="2" width="14.7109375" customWidth="1"/>
    <col min="3" max="3" width="21.5703125" customWidth="1"/>
    <col min="4" max="4" width="14.42578125" customWidth="1"/>
    <col min="5" max="5" width="20.7109375" customWidth="1"/>
    <col min="6" max="6" width="17.5703125" customWidth="1"/>
    <col min="7" max="7" width="15.85546875" customWidth="1"/>
    <col min="8" max="8" width="14.85546875" customWidth="1"/>
  </cols>
  <sheetData>
    <row r="1" spans="1:18" ht="18.95" customHeight="1" x14ac:dyDescent="0.3">
      <c r="A1" s="8" t="s">
        <v>3</v>
      </c>
      <c r="D1" s="28" t="str">
        <f>A1&amp;" - "&amp;A11&amp;" : "&amp;B11&amp;" - "&amp;C11&amp;" : "&amp;D11</f>
        <v>COMPRESION INCONFINADA - APIQUE No : 3 - MUESTRA No : 1</v>
      </c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95" customHeight="1" x14ac:dyDescent="0.3">
      <c r="A2" s="7" t="s">
        <v>0</v>
      </c>
      <c r="B2" s="9"/>
      <c r="C2" s="6" t="s">
        <v>29</v>
      </c>
      <c r="D2" s="1"/>
      <c r="E2" s="2"/>
      <c r="F2" s="2"/>
      <c r="G2" s="2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8.95" customHeight="1" x14ac:dyDescent="0.2">
      <c r="A3" s="7" t="s">
        <v>1</v>
      </c>
      <c r="B3" s="10"/>
      <c r="C3" s="6" t="s">
        <v>30</v>
      </c>
      <c r="D3" s="2"/>
      <c r="E3" s="2"/>
      <c r="F3" s="2"/>
      <c r="G3" s="2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8.95" customHeight="1" x14ac:dyDescent="0.2">
      <c r="A4" s="7" t="s">
        <v>2</v>
      </c>
      <c r="B4" s="10"/>
      <c r="C4" s="6" t="s">
        <v>31</v>
      </c>
      <c r="D4" s="3"/>
      <c r="E4" s="2"/>
      <c r="F4" s="2"/>
      <c r="G4" s="2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18.95" customHeight="1" x14ac:dyDescent="0.2">
      <c r="A5" s="2"/>
      <c r="B5" s="2"/>
      <c r="C5" s="6" t="s">
        <v>32</v>
      </c>
      <c r="D5" s="3"/>
      <c r="E5" s="2"/>
      <c r="F5" s="2"/>
      <c r="G5" s="2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18.95" customHeight="1" x14ac:dyDescent="0.2">
      <c r="A6" s="2" t="s">
        <v>4</v>
      </c>
      <c r="B6" s="2"/>
      <c r="C6" s="3"/>
      <c r="D6" s="2"/>
      <c r="E6" s="2"/>
      <c r="F6" s="2"/>
      <c r="G6" s="2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18.95" customHeight="1" thickBot="1" x14ac:dyDescent="0.25"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18.95" customHeight="1" thickBot="1" x14ac:dyDescent="0.25">
      <c r="A8" s="26" t="s">
        <v>5</v>
      </c>
      <c r="B8" s="25">
        <v>6</v>
      </c>
      <c r="C8" s="40" t="s">
        <v>27</v>
      </c>
      <c r="D8" s="25">
        <f>IF(B8="","",PI()*(B8*B8)/4)</f>
        <v>28.274333882308138</v>
      </c>
      <c r="E8" s="26" t="s">
        <v>6</v>
      </c>
      <c r="F8" s="25">
        <v>150</v>
      </c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8.95" customHeight="1" thickBot="1" x14ac:dyDescent="0.25">
      <c r="A9" s="40" t="s">
        <v>28</v>
      </c>
      <c r="B9" s="25">
        <f>IF(OR(B8="",F8=""),"",D8*(F8/10))</f>
        <v>424.11500823462205</v>
      </c>
      <c r="C9" s="26" t="s">
        <v>25</v>
      </c>
      <c r="D9" s="25">
        <v>864.8</v>
      </c>
      <c r="E9" s="40" t="s">
        <v>26</v>
      </c>
      <c r="F9" s="25">
        <f>IF(OR(B9="",D9=""),"",D9/B9)</f>
        <v>2.0390695523832756</v>
      </c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8.95" customHeight="1" thickBot="1" x14ac:dyDescent="0.25">
      <c r="A10" s="26" t="s">
        <v>34</v>
      </c>
      <c r="B10" s="25">
        <v>841.3</v>
      </c>
      <c r="C10" s="40" t="s">
        <v>33</v>
      </c>
      <c r="D10" s="25">
        <f>IF(F8="","",F8-MAX(C19:C102))</f>
        <v>138</v>
      </c>
      <c r="E10" s="40" t="s">
        <v>37</v>
      </c>
      <c r="F10" s="25">
        <f>IF(OR(B10="",D10=""),"",B10/(MAX(F19:F102)*(D10/10)))</f>
        <v>1.9836600536772078</v>
      </c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18.95" customHeight="1" thickBot="1" x14ac:dyDescent="0.25">
      <c r="A11" s="26" t="s">
        <v>22</v>
      </c>
      <c r="B11" s="29">
        <v>3</v>
      </c>
      <c r="C11" s="26" t="s">
        <v>7</v>
      </c>
      <c r="D11" s="30">
        <v>1</v>
      </c>
      <c r="E11" s="26" t="s">
        <v>8</v>
      </c>
      <c r="F11" s="25">
        <v>1.75</v>
      </c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18.95" customHeight="1" thickBot="1" x14ac:dyDescent="0.25">
      <c r="A12" s="31"/>
      <c r="B12" s="32"/>
      <c r="C12" s="31"/>
      <c r="D12" s="33"/>
      <c r="E12" s="31"/>
      <c r="F12" s="34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41.25" customHeight="1" thickBot="1" x14ac:dyDescent="0.25">
      <c r="A13" s="35" t="s">
        <v>35</v>
      </c>
      <c r="B13" s="38" t="s">
        <v>39</v>
      </c>
      <c r="C13" s="36" t="s">
        <v>36</v>
      </c>
      <c r="D13" s="39">
        <f>IF(COUNTA(H9:H102)&gt;=1,MAX(H19:H102),"")</f>
        <v>0.10328403534103103</v>
      </c>
      <c r="E13" s="37" t="str">
        <f>IF(OR(B13="",B13="No"),"","Cohesión (CU) (Kg/cm2):")</f>
        <v>Cohesión (CU) (Kg/cm2):</v>
      </c>
      <c r="F13" s="39">
        <f>IF(OR(B13="",B13="No"),"",D13/2)</f>
        <v>5.1642017670515517E-2</v>
      </c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18.95" customHeight="1" thickBot="1" x14ac:dyDescent="0.25"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13.5" customHeight="1" x14ac:dyDescent="0.2">
      <c r="A15" s="11" t="s">
        <v>9</v>
      </c>
      <c r="B15" s="11" t="s">
        <v>10</v>
      </c>
      <c r="C15" s="12" t="s">
        <v>11</v>
      </c>
      <c r="D15" s="11" t="s">
        <v>12</v>
      </c>
      <c r="E15" s="11" t="s">
        <v>13</v>
      </c>
      <c r="F15" s="41" t="s">
        <v>14</v>
      </c>
      <c r="G15" s="43" t="s">
        <v>38</v>
      </c>
      <c r="H15" s="11" t="s">
        <v>15</v>
      </c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ht="13.5" customHeight="1" x14ac:dyDescent="0.2">
      <c r="A16" s="13"/>
      <c r="B16" s="13"/>
      <c r="C16" s="14"/>
      <c r="D16" s="13"/>
      <c r="E16" s="13"/>
      <c r="F16" s="42"/>
      <c r="G16" s="44"/>
      <c r="H16" s="15" t="s">
        <v>16</v>
      </c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20.25" customHeight="1" thickBot="1" x14ac:dyDescent="0.3">
      <c r="A17" s="16" t="s">
        <v>17</v>
      </c>
      <c r="B17" s="16" t="s">
        <v>17</v>
      </c>
      <c r="C17" s="17" t="s">
        <v>19</v>
      </c>
      <c r="D17" s="16" t="s">
        <v>20</v>
      </c>
      <c r="E17" s="16" t="s">
        <v>18</v>
      </c>
      <c r="F17" s="16" t="s">
        <v>21</v>
      </c>
      <c r="G17" s="16" t="s">
        <v>23</v>
      </c>
      <c r="H17" s="16" t="s">
        <v>24</v>
      </c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13.5" customHeight="1" x14ac:dyDescent="0.2"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ht="13.5" customHeight="1" x14ac:dyDescent="0.2">
      <c r="A19" s="4">
        <v>0</v>
      </c>
      <c r="B19" s="4">
        <v>0</v>
      </c>
      <c r="C19" s="18">
        <f>IF(A19="","",A19/100)</f>
        <v>0</v>
      </c>
      <c r="D19" s="19">
        <f>IF(C19="","",C19/$F$8)</f>
        <v>0</v>
      </c>
      <c r="E19" s="19">
        <f>IF(D19="","",1-D19)</f>
        <v>1</v>
      </c>
      <c r="F19" s="19">
        <f>IF(OR($D$8="",E19=""),"",$D$8/E19)</f>
        <v>28.274333882308138</v>
      </c>
      <c r="G19" s="19">
        <f>IF(B19="","",IF(B19=0,0,(((0.3302*B19)+3.7649)-((0.000009*B19*B19)-(0.014*B19)+4.1819))/9.80665))</f>
        <v>0</v>
      </c>
      <c r="H19" s="19">
        <f>IF(OR(F19="",G19=""),"",G19/F19)</f>
        <v>0</v>
      </c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ht="13.5" customHeight="1" x14ac:dyDescent="0.2">
      <c r="A20" s="4">
        <v>20</v>
      </c>
      <c r="B20" s="4">
        <v>21</v>
      </c>
      <c r="C20" s="18">
        <f t="shared" ref="C20:C49" si="0">IF(A20="","",A20/100)</f>
        <v>0.2</v>
      </c>
      <c r="D20" s="19">
        <f t="shared" ref="D20:D49" si="1">IF(C20="","",C20/$F$8)</f>
        <v>1.3333333333333335E-3</v>
      </c>
      <c r="E20" s="19">
        <f t="shared" ref="E20:E49" si="2">IF(D20="","",1-D20)</f>
        <v>0.9986666666666667</v>
      </c>
      <c r="F20" s="19">
        <f t="shared" ref="F20:F49" si="3">IF(OR($D$8="",E20=""),"",$D$8/E20)</f>
        <v>28.312083326743796</v>
      </c>
      <c r="G20" s="19">
        <f t="shared" ref="G20:G49" si="4">IF(B20="","",IF(B20=0,0,(((0.3302*B20)+3.7649)-((0.000009*B20*B20)-(0.014*B20)+4.1819))/9.80665))</f>
        <v>0.6941443816185956</v>
      </c>
      <c r="H20" s="19">
        <f t="shared" ref="H20:H49" si="5">IF(OR(F20="",G20=""),"",G20/F20)</f>
        <v>2.4517601675850601E-2</v>
      </c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13.5" customHeight="1" x14ac:dyDescent="0.2">
      <c r="A21" s="4">
        <v>40</v>
      </c>
      <c r="B21" s="4">
        <v>26</v>
      </c>
      <c r="C21" s="18">
        <f t="shared" si="0"/>
        <v>0.4</v>
      </c>
      <c r="D21" s="19">
        <f t="shared" si="1"/>
        <v>2.666666666666667E-3</v>
      </c>
      <c r="E21" s="19">
        <f t="shared" si="2"/>
        <v>0.99733333333333329</v>
      </c>
      <c r="F21" s="19">
        <f t="shared" si="3"/>
        <v>28.349933705522865</v>
      </c>
      <c r="G21" s="19">
        <f t="shared" si="4"/>
        <v>0.86942187189305242</v>
      </c>
      <c r="H21" s="19">
        <f t="shared" si="5"/>
        <v>3.0667509875823094E-2</v>
      </c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13.5" customHeight="1" x14ac:dyDescent="0.2">
      <c r="A22" s="4">
        <v>60</v>
      </c>
      <c r="B22" s="27">
        <v>30</v>
      </c>
      <c r="C22" s="18">
        <f t="shared" si="0"/>
        <v>0.6</v>
      </c>
      <c r="D22" s="19">
        <f t="shared" si="1"/>
        <v>4.0000000000000001E-3</v>
      </c>
      <c r="E22" s="19">
        <f t="shared" si="2"/>
        <v>0.996</v>
      </c>
      <c r="F22" s="19">
        <f t="shared" si="3"/>
        <v>28.387885424004153</v>
      </c>
      <c r="G22" s="19">
        <f t="shared" si="4"/>
        <v>1.0096108253073171</v>
      </c>
      <c r="H22" s="19">
        <f t="shared" si="5"/>
        <v>3.5564847829546789E-2</v>
      </c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13.5" customHeight="1" x14ac:dyDescent="0.2">
      <c r="A23" s="4">
        <v>80</v>
      </c>
      <c r="B23" s="27">
        <v>33</v>
      </c>
      <c r="C23" s="18">
        <f t="shared" si="0"/>
        <v>0.8</v>
      </c>
      <c r="D23" s="19">
        <f t="shared" si="1"/>
        <v>5.333333333333334E-3</v>
      </c>
      <c r="E23" s="19">
        <f t="shared" si="2"/>
        <v>0.9946666666666667</v>
      </c>
      <c r="F23" s="19">
        <f t="shared" si="3"/>
        <v>28.425938889719976</v>
      </c>
      <c r="G23" s="19">
        <f t="shared" si="4"/>
        <v>1.1147332677315904</v>
      </c>
      <c r="H23" s="19">
        <f t="shared" si="5"/>
        <v>3.9215354400650076E-2</v>
      </c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13.5" customHeight="1" x14ac:dyDescent="0.2">
      <c r="A24" s="4">
        <v>100</v>
      </c>
      <c r="B24" s="27">
        <v>35</v>
      </c>
      <c r="C24" s="18">
        <f t="shared" si="0"/>
        <v>1</v>
      </c>
      <c r="D24" s="19">
        <f t="shared" si="1"/>
        <v>6.6666666666666671E-3</v>
      </c>
      <c r="E24" s="19">
        <f t="shared" si="2"/>
        <v>0.99333333333333329</v>
      </c>
      <c r="F24" s="19">
        <f t="shared" si="3"/>
        <v>28.464094512390744</v>
      </c>
      <c r="G24" s="19">
        <f t="shared" si="4"/>
        <v>1.1848057185685223</v>
      </c>
      <c r="H24" s="19">
        <f t="shared" si="5"/>
        <v>4.1624570844955668E-2</v>
      </c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t="13.5" customHeight="1" x14ac:dyDescent="0.2">
      <c r="A25" s="4">
        <v>120</v>
      </c>
      <c r="B25" s="27">
        <v>39</v>
      </c>
      <c r="C25" s="18">
        <f t="shared" si="0"/>
        <v>1.2</v>
      </c>
      <c r="D25" s="19">
        <f t="shared" si="1"/>
        <v>8.0000000000000002E-3</v>
      </c>
      <c r="E25" s="19">
        <f t="shared" si="2"/>
        <v>0.99199999999999999</v>
      </c>
      <c r="F25" s="19">
        <f t="shared" si="3"/>
        <v>28.502352703939657</v>
      </c>
      <c r="G25" s="19">
        <f t="shared" si="4"/>
        <v>1.3249285943721865</v>
      </c>
      <c r="H25" s="19">
        <f t="shared" si="5"/>
        <v>4.6484885235072257E-2</v>
      </c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13.5" customHeight="1" x14ac:dyDescent="0.2">
      <c r="A26" s="4">
        <v>140</v>
      </c>
      <c r="B26" s="27">
        <v>42</v>
      </c>
      <c r="C26" s="18">
        <f t="shared" si="0"/>
        <v>1.4</v>
      </c>
      <c r="D26" s="19">
        <f t="shared" si="1"/>
        <v>9.3333333333333324E-3</v>
      </c>
      <c r="E26" s="19">
        <f t="shared" si="2"/>
        <v>0.9906666666666667</v>
      </c>
      <c r="F26" s="19">
        <f t="shared" si="3"/>
        <v>28.540713878507542</v>
      </c>
      <c r="G26" s="19">
        <f t="shared" si="4"/>
        <v>1.4300014785885087</v>
      </c>
      <c r="H26" s="19">
        <f t="shared" si="5"/>
        <v>5.0103914172425969E-2</v>
      </c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13.5" customHeight="1" x14ac:dyDescent="0.2">
      <c r="A27" s="4">
        <v>160</v>
      </c>
      <c r="B27" s="27">
        <v>45</v>
      </c>
      <c r="C27" s="18">
        <f t="shared" si="0"/>
        <v>1.6</v>
      </c>
      <c r="D27" s="19">
        <f t="shared" si="1"/>
        <v>1.0666666666666668E-2</v>
      </c>
      <c r="E27" s="19">
        <f t="shared" si="2"/>
        <v>0.98933333333333329</v>
      </c>
      <c r="F27" s="19">
        <f t="shared" si="3"/>
        <v>28.579178452467797</v>
      </c>
      <c r="G27" s="19">
        <f t="shared" si="4"/>
        <v>1.5350578434021811</v>
      </c>
      <c r="H27" s="19">
        <f t="shared" si="5"/>
        <v>5.3712455239231328E-2</v>
      </c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13.5" customHeight="1" x14ac:dyDescent="0.2">
      <c r="A28" s="4">
        <v>180</v>
      </c>
      <c r="B28" s="27">
        <v>48</v>
      </c>
      <c r="C28" s="18">
        <f t="shared" si="0"/>
        <v>1.8</v>
      </c>
      <c r="D28" s="19">
        <f t="shared" si="1"/>
        <v>1.2E-2</v>
      </c>
      <c r="E28" s="19">
        <f t="shared" si="2"/>
        <v>0.98799999999999999</v>
      </c>
      <c r="F28" s="19">
        <f t="shared" si="3"/>
        <v>28.617746844441434</v>
      </c>
      <c r="G28" s="19">
        <f t="shared" si="4"/>
        <v>1.6400976888132033</v>
      </c>
      <c r="H28" s="19">
        <f t="shared" si="5"/>
        <v>5.7310510772505749E-2</v>
      </c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13.5" customHeight="1" x14ac:dyDescent="0.2">
      <c r="A29" s="4">
        <v>200</v>
      </c>
      <c r="B29" s="27">
        <v>52</v>
      </c>
      <c r="C29" s="18">
        <f t="shared" si="0"/>
        <v>2</v>
      </c>
      <c r="D29" s="19">
        <f t="shared" si="1"/>
        <v>1.3333333333333334E-2</v>
      </c>
      <c r="E29" s="19">
        <f t="shared" si="2"/>
        <v>0.98666666666666669</v>
      </c>
      <c r="F29" s="19">
        <f t="shared" si="3"/>
        <v>28.656419475312301</v>
      </c>
      <c r="G29" s="19">
        <f t="shared" si="4"/>
        <v>1.7801251191793328</v>
      </c>
      <c r="H29" s="19">
        <f t="shared" si="5"/>
        <v>6.2119593158277246E-2</v>
      </c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13.5" customHeight="1" x14ac:dyDescent="0.2">
      <c r="A30" s="4">
        <v>250</v>
      </c>
      <c r="B30" s="27">
        <v>57</v>
      </c>
      <c r="C30" s="18">
        <f t="shared" si="0"/>
        <v>2.5</v>
      </c>
      <c r="D30" s="19">
        <f t="shared" si="1"/>
        <v>1.6666666666666666E-2</v>
      </c>
      <c r="E30" s="19">
        <f t="shared" si="2"/>
        <v>0.98333333333333328</v>
      </c>
      <c r="F30" s="19">
        <f t="shared" si="3"/>
        <v>28.753559880313361</v>
      </c>
      <c r="G30" s="19">
        <f t="shared" si="4"/>
        <v>1.9551181086303684</v>
      </c>
      <c r="H30" s="19">
        <f t="shared" si="5"/>
        <v>6.7995688769270438E-2</v>
      </c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13.5" customHeight="1" x14ac:dyDescent="0.2">
      <c r="A31" s="4">
        <v>300</v>
      </c>
      <c r="B31" s="27">
        <v>60</v>
      </c>
      <c r="C31" s="18">
        <f t="shared" si="0"/>
        <v>3</v>
      </c>
      <c r="D31" s="19">
        <f t="shared" si="1"/>
        <v>0.02</v>
      </c>
      <c r="E31" s="19">
        <f t="shared" si="2"/>
        <v>0.98</v>
      </c>
      <c r="F31" s="19">
        <f t="shared" si="3"/>
        <v>28.851361104396059</v>
      </c>
      <c r="G31" s="19">
        <f t="shared" si="4"/>
        <v>2.0600918764307896</v>
      </c>
      <c r="H31" s="19">
        <f t="shared" si="5"/>
        <v>7.1403628722282189E-2</v>
      </c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13.5" customHeight="1" x14ac:dyDescent="0.2">
      <c r="A32" s="4">
        <v>350</v>
      </c>
      <c r="B32" s="27">
        <v>65</v>
      </c>
      <c r="C32" s="18">
        <f t="shared" si="0"/>
        <v>3.5</v>
      </c>
      <c r="D32" s="19">
        <f t="shared" si="1"/>
        <v>2.3333333333333334E-2</v>
      </c>
      <c r="E32" s="19">
        <f t="shared" si="2"/>
        <v>0.97666666666666668</v>
      </c>
      <c r="F32" s="19">
        <f t="shared" si="3"/>
        <v>28.949829913626079</v>
      </c>
      <c r="G32" s="19">
        <f t="shared" si="4"/>
        <v>2.2350114463144912</v>
      </c>
      <c r="H32" s="19">
        <f t="shared" si="5"/>
        <v>7.7202921501881364E-2</v>
      </c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13.5" customHeight="1" x14ac:dyDescent="0.2">
      <c r="A33" s="4">
        <v>400</v>
      </c>
      <c r="B33" s="27">
        <v>71</v>
      </c>
      <c r="C33" s="18">
        <f t="shared" si="0"/>
        <v>4</v>
      </c>
      <c r="D33" s="19">
        <f t="shared" si="1"/>
        <v>2.6666666666666668E-2</v>
      </c>
      <c r="E33" s="19">
        <f t="shared" si="2"/>
        <v>0.97333333333333338</v>
      </c>
      <c r="F33" s="19">
        <f t="shared" si="3"/>
        <v>29.048973166754934</v>
      </c>
      <c r="G33" s="19">
        <f t="shared" si="4"/>
        <v>2.4448543590318814</v>
      </c>
      <c r="H33" s="19">
        <f t="shared" si="5"/>
        <v>8.4163193824348059E-2</v>
      </c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13.5" customHeight="1" x14ac:dyDescent="0.2">
      <c r="A34" s="4">
        <v>450</v>
      </c>
      <c r="B34" s="27">
        <v>75</v>
      </c>
      <c r="C34" s="18">
        <f t="shared" si="0"/>
        <v>4.5</v>
      </c>
      <c r="D34" s="19">
        <f t="shared" si="1"/>
        <v>0.03</v>
      </c>
      <c r="E34" s="19">
        <f t="shared" si="2"/>
        <v>0.97</v>
      </c>
      <c r="F34" s="19">
        <f t="shared" si="3"/>
        <v>29.148797816812515</v>
      </c>
      <c r="G34" s="19">
        <f t="shared" si="4"/>
        <v>2.5847129243931417</v>
      </c>
      <c r="H34" s="19">
        <f t="shared" si="5"/>
        <v>8.8673054053101455E-2</v>
      </c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13.5" customHeight="1" x14ac:dyDescent="0.2">
      <c r="A35" s="4">
        <v>500</v>
      </c>
      <c r="B35" s="27">
        <v>79</v>
      </c>
      <c r="C35" s="18">
        <f t="shared" si="0"/>
        <v>5</v>
      </c>
      <c r="D35" s="19">
        <f t="shared" si="1"/>
        <v>3.3333333333333333E-2</v>
      </c>
      <c r="E35" s="19">
        <f t="shared" si="2"/>
        <v>0.96666666666666667</v>
      </c>
      <c r="F35" s="19">
        <f t="shared" si="3"/>
        <v>29.249310912732557</v>
      </c>
      <c r="G35" s="19">
        <f t="shared" si="4"/>
        <v>2.7245421219274681</v>
      </c>
      <c r="H35" s="19">
        <f t="shared" si="5"/>
        <v>9.314893366398741E-2</v>
      </c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13.5" customHeight="1" x14ac:dyDescent="0.2">
      <c r="A36" s="4">
        <v>550</v>
      </c>
      <c r="B36" s="27">
        <v>81</v>
      </c>
      <c r="C36" s="18">
        <f t="shared" si="0"/>
        <v>5.5</v>
      </c>
      <c r="D36" s="19">
        <f t="shared" si="1"/>
        <v>3.6666666666666667E-2</v>
      </c>
      <c r="E36" s="19">
        <f t="shared" si="2"/>
        <v>0.96333333333333337</v>
      </c>
      <c r="F36" s="19">
        <f t="shared" si="3"/>
        <v>29.350519601011907</v>
      </c>
      <c r="G36" s="19">
        <f t="shared" si="4"/>
        <v>2.7944457077595306</v>
      </c>
      <c r="H36" s="19">
        <f t="shared" si="5"/>
        <v>9.5209411817812839E-2</v>
      </c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13.5" customHeight="1" x14ac:dyDescent="0.2">
      <c r="A37" s="4">
        <v>600</v>
      </c>
      <c r="B37" s="27">
        <v>83</v>
      </c>
      <c r="C37" s="18">
        <f t="shared" si="0"/>
        <v>6</v>
      </c>
      <c r="D37" s="19">
        <f t="shared" si="1"/>
        <v>0.04</v>
      </c>
      <c r="E37" s="19">
        <f t="shared" si="2"/>
        <v>0.96</v>
      </c>
      <c r="F37" s="19">
        <f t="shared" si="3"/>
        <v>29.45243112740431</v>
      </c>
      <c r="G37" s="19">
        <f t="shared" si="4"/>
        <v>2.8643419516348607</v>
      </c>
      <c r="H37" s="19">
        <f t="shared" si="5"/>
        <v>9.7253158465743936E-2</v>
      </c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13.5" customHeight="1" x14ac:dyDescent="0.2">
      <c r="A38" s="4">
        <v>650</v>
      </c>
      <c r="B38" s="27">
        <v>84</v>
      </c>
      <c r="C38" s="18">
        <f t="shared" si="0"/>
        <v>6.5</v>
      </c>
      <c r="D38" s="19">
        <f t="shared" si="1"/>
        <v>4.3333333333333335E-2</v>
      </c>
      <c r="E38" s="19">
        <f t="shared" si="2"/>
        <v>0.95666666666666667</v>
      </c>
      <c r="F38" s="19">
        <f t="shared" si="3"/>
        <v>29.555052838649623</v>
      </c>
      <c r="G38" s="19">
        <f t="shared" si="4"/>
        <v>2.8992873203387499</v>
      </c>
      <c r="H38" s="19">
        <f t="shared" si="5"/>
        <v>9.8097856098139161E-2</v>
      </c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13.5" customHeight="1" x14ac:dyDescent="0.2">
      <c r="A39" s="4">
        <v>700</v>
      </c>
      <c r="B39" s="27">
        <v>86</v>
      </c>
      <c r="C39" s="18">
        <f t="shared" si="0"/>
        <v>7</v>
      </c>
      <c r="D39" s="19">
        <f t="shared" si="1"/>
        <v>4.6666666666666669E-2</v>
      </c>
      <c r="E39" s="19">
        <f t="shared" si="2"/>
        <v>0.95333333333333337</v>
      </c>
      <c r="F39" s="19">
        <f t="shared" si="3"/>
        <v>29.658392184239304</v>
      </c>
      <c r="G39" s="19">
        <f t="shared" si="4"/>
        <v>2.9691725512789788</v>
      </c>
      <c r="H39" s="19">
        <f t="shared" si="5"/>
        <v>0.10011239088195818</v>
      </c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13.5" customHeight="1" x14ac:dyDescent="0.2">
      <c r="A40" s="4">
        <v>750</v>
      </c>
      <c r="B40" s="27">
        <v>89</v>
      </c>
      <c r="C40" s="18">
        <f t="shared" si="0"/>
        <v>7.5</v>
      </c>
      <c r="D40" s="19">
        <f t="shared" si="1"/>
        <v>0.05</v>
      </c>
      <c r="E40" s="19">
        <f t="shared" si="2"/>
        <v>0.95</v>
      </c>
      <c r="F40" s="19">
        <f t="shared" si="3"/>
        <v>29.762456718219095</v>
      </c>
      <c r="G40" s="19">
        <f t="shared" si="4"/>
        <v>3.0739866315204476</v>
      </c>
      <c r="H40" s="19">
        <f t="shared" si="5"/>
        <v>0.10328403534103103</v>
      </c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13.5" customHeight="1" x14ac:dyDescent="0.2">
      <c r="A41" s="4">
        <v>800</v>
      </c>
      <c r="B41" s="27">
        <v>89</v>
      </c>
      <c r="C41" s="18">
        <f t="shared" si="0"/>
        <v>8</v>
      </c>
      <c r="D41" s="19">
        <f t="shared" si="1"/>
        <v>5.3333333333333337E-2</v>
      </c>
      <c r="E41" s="19">
        <f t="shared" si="2"/>
        <v>0.94666666666666666</v>
      </c>
      <c r="F41" s="19">
        <f t="shared" si="3"/>
        <v>29.867254101029722</v>
      </c>
      <c r="G41" s="19">
        <f t="shared" si="4"/>
        <v>3.0739866315204476</v>
      </c>
      <c r="H41" s="19">
        <f t="shared" si="5"/>
        <v>0.10292163521702744</v>
      </c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13.5" customHeight="1" x14ac:dyDescent="0.2">
      <c r="A42" s="4">
        <v>850</v>
      </c>
      <c r="B42" s="27">
        <v>88</v>
      </c>
      <c r="C42" s="18">
        <f t="shared" si="0"/>
        <v>8.5</v>
      </c>
      <c r="D42" s="19">
        <f t="shared" si="1"/>
        <v>5.6666666666666664E-2</v>
      </c>
      <c r="E42" s="19">
        <f t="shared" si="2"/>
        <v>0.94333333333333336</v>
      </c>
      <c r="F42" s="19">
        <f t="shared" si="3"/>
        <v>29.97279210138672</v>
      </c>
      <c r="G42" s="19">
        <f t="shared" si="4"/>
        <v>3.039050440262475</v>
      </c>
      <c r="H42" s="19">
        <f t="shared" si="5"/>
        <v>0.10139363826975166</v>
      </c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13.5" customHeight="1" x14ac:dyDescent="0.2">
      <c r="A43" s="4">
        <v>900</v>
      </c>
      <c r="B43" s="27">
        <v>87</v>
      </c>
      <c r="C43" s="18">
        <f t="shared" si="0"/>
        <v>9</v>
      </c>
      <c r="D43" s="19">
        <f t="shared" si="1"/>
        <v>0.06</v>
      </c>
      <c r="E43" s="19">
        <f t="shared" si="2"/>
        <v>0.94</v>
      </c>
      <c r="F43" s="19">
        <f t="shared" si="3"/>
        <v>30.079078598200148</v>
      </c>
      <c r="G43" s="19">
        <f t="shared" si="4"/>
        <v>3.004112413515319</v>
      </c>
      <c r="H43" s="19">
        <f t="shared" si="5"/>
        <v>9.9873817733734604E-2</v>
      </c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13.5" customHeight="1" x14ac:dyDescent="0.2">
      <c r="A44" s="4">
        <v>950</v>
      </c>
      <c r="B44" s="27">
        <v>86</v>
      </c>
      <c r="C44" s="18">
        <f t="shared" si="0"/>
        <v>9.5</v>
      </c>
      <c r="D44" s="19">
        <f t="shared" si="1"/>
        <v>6.3333333333333339E-2</v>
      </c>
      <c r="E44" s="19">
        <f t="shared" si="2"/>
        <v>0.93666666666666665</v>
      </c>
      <c r="F44" s="19">
        <f t="shared" si="3"/>
        <v>30.186121582535378</v>
      </c>
      <c r="G44" s="19">
        <f t="shared" si="4"/>
        <v>2.9691725512789788</v>
      </c>
      <c r="H44" s="19">
        <f t="shared" si="5"/>
        <v>9.8362174258147722E-2</v>
      </c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13.5" customHeight="1" x14ac:dyDescent="0.2">
      <c r="A45" s="4">
        <v>1000</v>
      </c>
      <c r="B45" s="27">
        <v>84</v>
      </c>
      <c r="C45" s="18">
        <f t="shared" si="0"/>
        <v>10</v>
      </c>
      <c r="D45" s="19">
        <f t="shared" si="1"/>
        <v>6.6666666666666666E-2</v>
      </c>
      <c r="E45" s="19">
        <f t="shared" si="2"/>
        <v>0.93333333333333335</v>
      </c>
      <c r="F45" s="19">
        <f t="shared" si="3"/>
        <v>30.29392915961586</v>
      </c>
      <c r="G45" s="19">
        <f t="shared" si="4"/>
        <v>2.8992873203387499</v>
      </c>
      <c r="H45" s="19">
        <f t="shared" si="5"/>
        <v>9.5705225461599194E-2</v>
      </c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13.5" customHeight="1" x14ac:dyDescent="0.2">
      <c r="A46" s="4">
        <v>1050</v>
      </c>
      <c r="B46" s="27">
        <v>81</v>
      </c>
      <c r="C46" s="18">
        <f t="shared" si="0"/>
        <v>10.5</v>
      </c>
      <c r="D46" s="19">
        <f t="shared" si="1"/>
        <v>7.0000000000000007E-2</v>
      </c>
      <c r="E46" s="19">
        <f t="shared" si="2"/>
        <v>0.92999999999999994</v>
      </c>
      <c r="F46" s="19">
        <f t="shared" si="3"/>
        <v>30.402509550868967</v>
      </c>
      <c r="G46" s="19">
        <f t="shared" si="4"/>
        <v>2.7944457077595306</v>
      </c>
      <c r="H46" s="19">
        <f t="shared" si="5"/>
        <v>9.191496850231759E-2</v>
      </c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13.5" customHeight="1" x14ac:dyDescent="0.2">
      <c r="A47" s="4">
        <v>1100</v>
      </c>
      <c r="B47" s="27">
        <v>76</v>
      </c>
      <c r="C47" s="18">
        <f t="shared" si="0"/>
        <v>11</v>
      </c>
      <c r="D47" s="19">
        <f t="shared" si="1"/>
        <v>7.3333333333333334E-2</v>
      </c>
      <c r="E47" s="19">
        <f t="shared" si="2"/>
        <v>0.92666666666666664</v>
      </c>
      <c r="F47" s="19">
        <f t="shared" si="3"/>
        <v>30.511871096015977</v>
      </c>
      <c r="G47" s="19">
        <f t="shared" si="4"/>
        <v>2.6196729770104983</v>
      </c>
      <c r="H47" s="19">
        <f t="shared" si="5"/>
        <v>8.5857500143691826E-2</v>
      </c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13.5" customHeight="1" x14ac:dyDescent="0.2">
      <c r="A48" s="4">
        <v>1150</v>
      </c>
      <c r="B48" s="27">
        <v>73</v>
      </c>
      <c r="C48" s="18">
        <f t="shared" si="0"/>
        <v>11.5</v>
      </c>
      <c r="D48" s="19">
        <f t="shared" si="1"/>
        <v>7.6666666666666661E-2</v>
      </c>
      <c r="E48" s="19">
        <f t="shared" si="2"/>
        <v>0.92333333333333334</v>
      </c>
      <c r="F48" s="19">
        <f t="shared" si="3"/>
        <v>30.622022255207369</v>
      </c>
      <c r="G48" s="19">
        <f t="shared" si="4"/>
        <v>2.5147873126908782</v>
      </c>
      <c r="H48" s="19">
        <f t="shared" si="5"/>
        <v>8.212348915863095E-2</v>
      </c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9" ht="13.5" customHeight="1" x14ac:dyDescent="0.2">
      <c r="A49" s="4">
        <v>1200</v>
      </c>
      <c r="B49" s="27">
        <v>71</v>
      </c>
      <c r="C49" s="18">
        <f t="shared" si="0"/>
        <v>12</v>
      </c>
      <c r="D49" s="19">
        <f t="shared" si="1"/>
        <v>0.08</v>
      </c>
      <c r="E49" s="19">
        <f t="shared" si="2"/>
        <v>0.92</v>
      </c>
      <c r="F49" s="19">
        <f t="shared" si="3"/>
        <v>30.732971611204498</v>
      </c>
      <c r="G49" s="19">
        <f t="shared" si="4"/>
        <v>2.4448543590318814</v>
      </c>
      <c r="H49" s="19">
        <f t="shared" si="5"/>
        <v>7.9551511970959124E-2</v>
      </c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9" ht="13.5" customHeight="1" x14ac:dyDescent="0.2">
      <c r="A50" s="4"/>
      <c r="B50" s="4"/>
      <c r="C50" s="18"/>
      <c r="D50" s="19"/>
      <c r="E50" s="19"/>
      <c r="F50" s="19"/>
      <c r="G50" s="19"/>
      <c r="H50" s="19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9" ht="13.5" customHeight="1" x14ac:dyDescent="0.2">
      <c r="A51" s="4"/>
      <c r="B51" s="4"/>
      <c r="C51" s="18"/>
      <c r="D51" s="19"/>
      <c r="E51" s="19"/>
      <c r="F51" s="19"/>
      <c r="G51" s="19"/>
      <c r="H51" s="19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9" ht="13.5" customHeight="1" x14ac:dyDescent="0.2">
      <c r="A52" s="4"/>
      <c r="B52" s="4"/>
      <c r="C52" s="18"/>
      <c r="D52" s="19"/>
      <c r="E52" s="19"/>
      <c r="F52" s="19"/>
      <c r="G52" s="19"/>
      <c r="H52" s="19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9" ht="13.5" customHeight="1" x14ac:dyDescent="0.2">
      <c r="A53" s="20"/>
      <c r="B53" s="20"/>
      <c r="C53" s="24"/>
      <c r="D53" s="21"/>
      <c r="E53" s="21"/>
      <c r="F53" s="21"/>
      <c r="G53" s="21"/>
      <c r="H53" s="21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9" x14ac:dyDescent="0.2">
      <c r="A54" s="4"/>
      <c r="B54" s="4"/>
      <c r="C54" s="4"/>
      <c r="D54" s="19"/>
      <c r="E54" s="19"/>
      <c r="F54" s="19"/>
      <c r="G54" s="19"/>
      <c r="H54" s="19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9" x14ac:dyDescent="0.2">
      <c r="A55" s="22"/>
      <c r="B55" s="22"/>
      <c r="C55" s="22"/>
      <c r="D55" s="23"/>
      <c r="E55" s="23"/>
      <c r="F55" s="23"/>
      <c r="G55" s="23"/>
      <c r="H55" s="23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x14ac:dyDescent="0.2">
      <c r="A56" s="22"/>
      <c r="B56" s="22"/>
      <c r="C56" s="22"/>
      <c r="D56" s="23"/>
      <c r="E56" s="23"/>
      <c r="F56" s="23"/>
      <c r="G56" s="23"/>
      <c r="H56" s="23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x14ac:dyDescent="0.2">
      <c r="A57" s="22"/>
      <c r="B57" s="22"/>
      <c r="C57" s="22"/>
      <c r="D57" s="23"/>
      <c r="E57" s="23"/>
      <c r="F57" s="23"/>
      <c r="G57" s="23"/>
      <c r="H57" s="23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x14ac:dyDescent="0.2">
      <c r="A58" s="22"/>
      <c r="B58" s="22"/>
      <c r="C58" s="22"/>
      <c r="D58" s="23"/>
      <c r="E58" s="23"/>
      <c r="F58" s="23"/>
      <c r="G58" s="23"/>
      <c r="H58" s="23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x14ac:dyDescent="0.2">
      <c r="A59" s="22"/>
      <c r="B59" s="22"/>
      <c r="C59" s="22"/>
      <c r="D59" s="23"/>
      <c r="E59" s="23"/>
      <c r="F59" s="23"/>
      <c r="G59" s="23"/>
      <c r="H59" s="23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x14ac:dyDescent="0.2">
      <c r="A60" s="22"/>
      <c r="B60" s="22"/>
      <c r="C60" s="22"/>
      <c r="D60" s="23"/>
      <c r="E60" s="23"/>
      <c r="F60" s="23"/>
      <c r="G60" s="23"/>
      <c r="H60" s="23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x14ac:dyDescent="0.2">
      <c r="A61" s="22"/>
      <c r="B61" s="22"/>
      <c r="C61" s="22"/>
      <c r="D61" s="23"/>
      <c r="E61" s="23"/>
      <c r="F61" s="23"/>
      <c r="G61" s="23"/>
      <c r="H61" s="23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x14ac:dyDescent="0.2">
      <c r="A62" s="22"/>
      <c r="B62" s="22"/>
      <c r="C62" s="22"/>
      <c r="D62" s="23"/>
      <c r="E62" s="23"/>
      <c r="F62" s="23"/>
      <c r="G62" s="23"/>
      <c r="H62" s="23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x14ac:dyDescent="0.2">
      <c r="A63" s="22"/>
      <c r="B63" s="22"/>
      <c r="C63" s="22"/>
      <c r="D63" s="23"/>
      <c r="E63" s="23"/>
      <c r="F63" s="23"/>
      <c r="G63" s="23"/>
      <c r="H63" s="23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x14ac:dyDescent="0.2">
      <c r="A64" s="22"/>
      <c r="B64" s="22"/>
      <c r="C64" s="22"/>
      <c r="D64" s="23"/>
      <c r="E64" s="23"/>
      <c r="F64" s="23"/>
      <c r="G64" s="23"/>
      <c r="H64" s="23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x14ac:dyDescent="0.2">
      <c r="A65" s="22"/>
      <c r="B65" s="22"/>
      <c r="C65" s="22"/>
      <c r="D65" s="23"/>
      <c r="E65" s="23"/>
      <c r="F65" s="23"/>
      <c r="G65" s="23"/>
      <c r="H65" s="23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x14ac:dyDescent="0.2">
      <c r="A66" s="22"/>
      <c r="B66" s="22"/>
      <c r="C66" s="22"/>
      <c r="D66" s="23"/>
      <c r="E66" s="23"/>
      <c r="F66" s="23"/>
      <c r="G66" s="23"/>
      <c r="H66" s="2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x14ac:dyDescent="0.2">
      <c r="A67" s="22"/>
      <c r="B67" s="22"/>
      <c r="C67" s="22"/>
      <c r="D67" s="23"/>
      <c r="E67" s="23"/>
      <c r="F67" s="23"/>
      <c r="G67" s="23"/>
      <c r="H67" s="23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x14ac:dyDescent="0.2">
      <c r="A68" s="22"/>
      <c r="B68" s="22"/>
      <c r="C68" s="22"/>
      <c r="D68" s="23"/>
      <c r="E68" s="23"/>
      <c r="F68" s="23"/>
      <c r="G68" s="23"/>
      <c r="H68" s="23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x14ac:dyDescent="0.2">
      <c r="A69" s="22"/>
      <c r="B69" s="22"/>
      <c r="C69" s="22"/>
      <c r="D69" s="23"/>
      <c r="E69" s="23"/>
      <c r="F69" s="23"/>
      <c r="G69" s="23"/>
      <c r="H69" s="23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x14ac:dyDescent="0.2">
      <c r="A70" s="22"/>
      <c r="B70" s="22"/>
      <c r="C70" s="22"/>
      <c r="D70" s="23"/>
      <c r="E70" s="23"/>
      <c r="F70" s="23"/>
      <c r="G70" s="23"/>
      <c r="H70" s="23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x14ac:dyDescent="0.2">
      <c r="A71" s="22"/>
      <c r="B71" s="22"/>
      <c r="C71" s="22"/>
      <c r="D71" s="23"/>
      <c r="E71" s="23"/>
      <c r="F71" s="23"/>
      <c r="G71" s="23"/>
      <c r="H71" s="23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x14ac:dyDescent="0.2">
      <c r="A72" s="22"/>
      <c r="B72" s="22"/>
      <c r="C72" s="22"/>
      <c r="D72" s="23"/>
      <c r="E72" s="23"/>
      <c r="F72" s="23"/>
      <c r="G72" s="23"/>
      <c r="H72" s="23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x14ac:dyDescent="0.2">
      <c r="A73" s="22"/>
      <c r="B73" s="22"/>
      <c r="C73" s="22"/>
      <c r="D73" s="23"/>
      <c r="E73" s="23"/>
      <c r="F73" s="23"/>
      <c r="G73" s="23"/>
      <c r="H73" s="23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x14ac:dyDescent="0.2">
      <c r="A74" s="22"/>
      <c r="B74" s="22"/>
      <c r="C74" s="22"/>
      <c r="D74" s="23"/>
      <c r="E74" s="23"/>
      <c r="F74" s="23"/>
      <c r="G74" s="23"/>
      <c r="H74" s="23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x14ac:dyDescent="0.2">
      <c r="A75" s="22"/>
      <c r="B75" s="22"/>
      <c r="C75" s="22"/>
      <c r="D75" s="23"/>
      <c r="E75" s="23"/>
      <c r="F75" s="23"/>
      <c r="G75" s="23"/>
      <c r="H75" s="23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x14ac:dyDescent="0.2">
      <c r="A76" s="22"/>
      <c r="B76" s="22"/>
      <c r="C76" s="22"/>
      <c r="D76" s="23"/>
      <c r="E76" s="23"/>
      <c r="F76" s="23"/>
      <c r="G76" s="23"/>
      <c r="H76" s="23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x14ac:dyDescent="0.2">
      <c r="A77" s="22"/>
      <c r="B77" s="22"/>
      <c r="C77" s="22"/>
      <c r="D77" s="23"/>
      <c r="E77" s="23"/>
      <c r="F77" s="23"/>
      <c r="G77" s="23"/>
      <c r="H77" s="23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x14ac:dyDescent="0.2">
      <c r="A78" s="22"/>
      <c r="B78" s="22"/>
      <c r="C78" s="22"/>
      <c r="D78" s="23"/>
      <c r="E78" s="23"/>
      <c r="F78" s="23"/>
      <c r="G78" s="23"/>
      <c r="H78" s="23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x14ac:dyDescent="0.2">
      <c r="A79" s="22"/>
      <c r="B79" s="22"/>
      <c r="C79" s="22"/>
      <c r="D79" s="23"/>
      <c r="E79" s="23"/>
      <c r="F79" s="23"/>
      <c r="G79" s="23"/>
      <c r="H79" s="23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x14ac:dyDescent="0.2">
      <c r="A80" s="22"/>
      <c r="B80" s="22"/>
      <c r="C80" s="22"/>
      <c r="D80" s="23"/>
      <c r="E80" s="23"/>
      <c r="F80" s="23"/>
      <c r="G80" s="23"/>
      <c r="H80" s="23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x14ac:dyDescent="0.2">
      <c r="A81" s="22"/>
      <c r="B81" s="22"/>
      <c r="C81" s="22"/>
      <c r="D81" s="23"/>
      <c r="E81" s="23"/>
      <c r="F81" s="23"/>
      <c r="G81" s="23"/>
      <c r="H81" s="23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x14ac:dyDescent="0.2">
      <c r="A82" s="22"/>
      <c r="B82" s="22"/>
      <c r="C82" s="22"/>
      <c r="D82" s="23"/>
      <c r="E82" s="23"/>
      <c r="F82" s="23"/>
      <c r="G82" s="23"/>
      <c r="H82" s="2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x14ac:dyDescent="0.2">
      <c r="A83" s="22"/>
      <c r="B83" s="22"/>
      <c r="C83" s="22"/>
      <c r="D83" s="23"/>
      <c r="E83" s="23"/>
      <c r="F83" s="23"/>
      <c r="G83" s="23"/>
      <c r="H83" s="23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x14ac:dyDescent="0.2">
      <c r="A84" s="22"/>
      <c r="B84" s="22"/>
      <c r="C84" s="22"/>
      <c r="D84" s="23"/>
      <c r="E84" s="23"/>
      <c r="F84" s="23"/>
      <c r="G84" s="23"/>
      <c r="H84" s="23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 x14ac:dyDescent="0.2">
      <c r="A85" s="22"/>
      <c r="B85" s="22"/>
      <c r="C85" s="22"/>
      <c r="D85" s="23"/>
      <c r="E85" s="23"/>
      <c r="F85" s="23"/>
      <c r="G85" s="23"/>
      <c r="H85" s="23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x14ac:dyDescent="0.2">
      <c r="A86" s="22"/>
      <c r="B86" s="22"/>
      <c r="C86" s="22"/>
      <c r="D86" s="23"/>
      <c r="E86" s="23"/>
      <c r="F86" s="23"/>
      <c r="G86" s="23"/>
      <c r="H86" s="23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x14ac:dyDescent="0.2">
      <c r="A87" s="22"/>
      <c r="B87" s="22"/>
      <c r="C87" s="22"/>
      <c r="D87" s="23"/>
      <c r="E87" s="23"/>
      <c r="F87" s="23"/>
      <c r="G87" s="23"/>
      <c r="H87" s="23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x14ac:dyDescent="0.2">
      <c r="A88" s="22"/>
      <c r="B88" s="22"/>
      <c r="C88" s="22"/>
      <c r="D88" s="23"/>
      <c r="E88" s="23"/>
      <c r="F88" s="23"/>
      <c r="G88" s="23"/>
      <c r="H88" s="23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 x14ac:dyDescent="0.2">
      <c r="A89" s="22"/>
      <c r="B89" s="22"/>
      <c r="C89" s="22"/>
      <c r="D89" s="23"/>
      <c r="E89" s="23"/>
      <c r="F89" s="23"/>
      <c r="G89" s="23"/>
      <c r="H89" s="23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x14ac:dyDescent="0.2">
      <c r="A90" s="22"/>
      <c r="B90" s="22"/>
      <c r="C90" s="22"/>
      <c r="D90" s="23"/>
      <c r="E90" s="23"/>
      <c r="F90" s="23"/>
      <c r="G90" s="23"/>
      <c r="H90" s="23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x14ac:dyDescent="0.2">
      <c r="A91" s="22"/>
      <c r="B91" s="22"/>
      <c r="C91" s="22"/>
      <c r="D91" s="23"/>
      <c r="E91" s="23"/>
      <c r="F91" s="23"/>
      <c r="G91" s="23"/>
      <c r="H91" s="23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x14ac:dyDescent="0.2">
      <c r="A92" s="22"/>
      <c r="B92" s="22"/>
      <c r="C92" s="22"/>
      <c r="D92" s="23"/>
      <c r="E92" s="23"/>
      <c r="F92" s="23"/>
      <c r="G92" s="23"/>
      <c r="H92" s="23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x14ac:dyDescent="0.2">
      <c r="A93" s="22"/>
      <c r="B93" s="22"/>
      <c r="C93" s="22"/>
      <c r="D93" s="23"/>
      <c r="E93" s="23"/>
      <c r="F93" s="23"/>
      <c r="G93" s="23"/>
      <c r="H93" s="23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x14ac:dyDescent="0.2">
      <c r="A94" s="22"/>
      <c r="B94" s="22"/>
      <c r="C94" s="22"/>
      <c r="D94" s="23"/>
      <c r="E94" s="23"/>
      <c r="F94" s="23"/>
      <c r="G94" s="23"/>
      <c r="H94" s="23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x14ac:dyDescent="0.2">
      <c r="A95" s="22"/>
      <c r="B95" s="22"/>
      <c r="C95" s="22"/>
      <c r="D95" s="23"/>
      <c r="E95" s="23"/>
      <c r="F95" s="23"/>
      <c r="G95" s="23"/>
      <c r="H95" s="23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x14ac:dyDescent="0.2">
      <c r="A96" s="22"/>
      <c r="B96" s="22"/>
      <c r="C96" s="22"/>
      <c r="D96" s="23"/>
      <c r="E96" s="23"/>
      <c r="F96" s="23"/>
      <c r="G96" s="23"/>
      <c r="H96" s="23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x14ac:dyDescent="0.2">
      <c r="A97" s="22"/>
      <c r="B97" s="22"/>
      <c r="C97" s="22"/>
      <c r="D97" s="23"/>
      <c r="E97" s="23"/>
      <c r="F97" s="23"/>
      <c r="G97" s="23"/>
      <c r="H97" s="23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x14ac:dyDescent="0.2">
      <c r="A98" s="22"/>
      <c r="B98" s="22"/>
      <c r="C98" s="22"/>
      <c r="D98" s="23"/>
      <c r="E98" s="23"/>
      <c r="F98" s="23"/>
      <c r="G98" s="23"/>
      <c r="H98" s="23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x14ac:dyDescent="0.2">
      <c r="A99" s="22"/>
      <c r="B99" s="22"/>
      <c r="C99" s="22"/>
      <c r="D99" s="23"/>
      <c r="E99" s="23"/>
      <c r="F99" s="23"/>
      <c r="G99" s="23"/>
      <c r="H99" s="23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1:19" x14ac:dyDescent="0.2">
      <c r="A100" s="22"/>
      <c r="B100" s="22"/>
      <c r="C100" s="22"/>
      <c r="D100" s="23"/>
      <c r="E100" s="23"/>
      <c r="F100" s="23"/>
      <c r="G100" s="23"/>
      <c r="H100" s="23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1:19" x14ac:dyDescent="0.2">
      <c r="A101" s="22"/>
      <c r="B101" s="22"/>
      <c r="C101" s="22"/>
      <c r="D101" s="23"/>
      <c r="E101" s="23"/>
      <c r="F101" s="23"/>
      <c r="G101" s="23"/>
      <c r="H101" s="23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pans="1:19" x14ac:dyDescent="0.2">
      <c r="A102" s="22"/>
      <c r="B102" s="22"/>
      <c r="C102" s="22"/>
      <c r="D102" s="23"/>
      <c r="E102" s="23"/>
      <c r="F102" s="23"/>
      <c r="G102" s="23"/>
      <c r="H102" s="23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</sheetData>
  <mergeCells count="2">
    <mergeCell ref="F15:F16"/>
    <mergeCell ref="G15:G16"/>
  </mergeCells>
  <phoneticPr fontId="0" type="noConversion"/>
  <dataValidations count="1">
    <dataValidation type="list" allowBlank="1" showInputMessage="1" showErrorMessage="1" sqref="B13">
      <formula1>"Si,No"</formula1>
    </dataValidation>
  </dataValidations>
  <printOptions horizontalCentered="1"/>
  <pageMargins left="0.78740157480314965" right="0.78740157480314965" top="0.98425196850393704" bottom="0.59055118110236227" header="0.51181102362204722" footer="0.51181102362204722"/>
  <pageSetup scale="85" orientation="landscape" horizontalDpi="240" verticalDpi="144" r:id="rId1"/>
  <headerFooter alignWithMargins="0"/>
  <ignoredErrors>
    <ignoredError sqref="G19:G49 D19:D49 E19:E49 F19:F49 H19:H4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CI SM</vt:lpstr>
      <vt:lpstr>Sheet3</vt:lpstr>
      <vt:lpstr>GRAFICA</vt:lpstr>
      <vt:lpstr>'CI SM'!Títulos_a_imprimir</vt:lpstr>
    </vt:vector>
  </TitlesOfParts>
  <Company>Informática Aplicada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FLY</dc:creator>
  <cp:lastModifiedBy>Fabian Yory</cp:lastModifiedBy>
  <cp:lastPrinted>2012-05-24T21:54:13Z</cp:lastPrinted>
  <dcterms:created xsi:type="dcterms:W3CDTF">1999-07-16T00:46:39Z</dcterms:created>
  <dcterms:modified xsi:type="dcterms:W3CDTF">2015-11-27T15:40:11Z</dcterms:modified>
</cp:coreProperties>
</file>